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8855" windowHeight="11730"/>
  </bookViews>
  <sheets>
    <sheet name="forward contract 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D56" i="2"/>
  <c r="D55"/>
  <c r="D54"/>
  <c r="D53"/>
  <c r="D52"/>
  <c r="D51"/>
  <c r="D50"/>
  <c r="D49"/>
  <c r="C56"/>
  <c r="C55"/>
  <c r="C54"/>
  <c r="C53"/>
  <c r="C52"/>
  <c r="C51"/>
  <c r="C50"/>
  <c r="C49"/>
  <c r="B50"/>
  <c r="B51"/>
  <c r="B52"/>
  <c r="B53"/>
  <c r="B54"/>
  <c r="B55"/>
  <c r="B56"/>
  <c r="B49"/>
  <c r="F50"/>
  <c r="F51"/>
  <c r="F52"/>
  <c r="F53"/>
  <c r="F54"/>
  <c r="F55"/>
  <c r="F56"/>
  <c r="F49"/>
  <c r="C41"/>
  <c r="C40"/>
  <c r="C39"/>
  <c r="C38"/>
  <c r="C37"/>
  <c r="C36"/>
  <c r="C35"/>
  <c r="C34"/>
  <c r="B27"/>
  <c r="B26"/>
  <c r="B25"/>
  <c r="B24"/>
  <c r="B23"/>
  <c r="B14"/>
  <c r="B13"/>
  <c r="B12"/>
  <c r="B11"/>
  <c r="B10"/>
  <c r="E50" l="1"/>
  <c r="G50" s="1"/>
  <c r="E52"/>
  <c r="G52" s="1"/>
  <c r="E54"/>
  <c r="G54" s="1"/>
  <c r="E56"/>
  <c r="G56" s="1"/>
  <c r="E49"/>
  <c r="G49" s="1"/>
  <c r="D59" s="1"/>
  <c r="E51"/>
  <c r="G51" s="1"/>
  <c r="E53"/>
  <c r="G53" s="1"/>
  <c r="E55"/>
  <c r="G55" s="1"/>
</calcChain>
</file>

<file path=xl/sharedStrings.xml><?xml version="1.0" encoding="utf-8"?>
<sst xmlns="http://schemas.openxmlformats.org/spreadsheetml/2006/main" count="50" uniqueCount="38">
  <si>
    <t>B</t>
  </si>
  <si>
    <t xml:space="preserve">B </t>
  </si>
  <si>
    <t xml:space="preserve">Graph A </t>
  </si>
  <si>
    <t>Loss</t>
  </si>
  <si>
    <t>a</t>
  </si>
  <si>
    <t>b</t>
  </si>
  <si>
    <t xml:space="preserve">No profit no loss </t>
  </si>
  <si>
    <t xml:space="preserve">profit </t>
  </si>
  <si>
    <t>Profit /loss on long forward contract =</t>
  </si>
  <si>
    <t xml:space="preserve">Actual price-delivery price </t>
  </si>
  <si>
    <t>c</t>
  </si>
  <si>
    <t>d</t>
  </si>
  <si>
    <t>e</t>
  </si>
  <si>
    <t xml:space="preserve">Graph B </t>
  </si>
  <si>
    <t>For a long position, if the price exceeds $70, you'll get a positive payoff; if it falls below $70, you make a loss</t>
  </si>
  <si>
    <t>For a short  position, if the price falls below $50, you'll get a positive payoff; if it exceeds $50, youmake a loss</t>
  </si>
  <si>
    <t>Profit /loss on short  forward contract =</t>
  </si>
  <si>
    <t>delivery price -Actual price</t>
  </si>
  <si>
    <t>loss</t>
  </si>
  <si>
    <t>Assuming that the firm does not enter into the forward contract</t>
  </si>
  <si>
    <t>Price of oil/bl</t>
  </si>
  <si>
    <t>Unhedged annual profits</t>
  </si>
  <si>
    <t xml:space="preserve">If the firm believes that the oil price is going to be above $140/barrel in one year, it should go into the forward contract to lock the price at $140/barrel. </t>
  </si>
  <si>
    <t xml:space="preserve">Then if the price goes above $140, they can still purchase the oil at their agree-upon deliveryprice of $140. This contract helps the firm hedge against fluctuation and </t>
  </si>
  <si>
    <t xml:space="preserve">and locks their profit at $190-$140 = $50/barrel. 
</t>
  </si>
  <si>
    <t>Hedged Annual profit</t>
  </si>
  <si>
    <t>Total cost of oil</t>
  </si>
  <si>
    <r>
      <t>then the firm has effectively</t>
    </r>
    <r>
      <rPr>
        <u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locked in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 the cost of fuel today </t>
    </r>
  </si>
  <si>
    <t>Total revenue</t>
  </si>
  <si>
    <t xml:space="preserve">Total refining cost </t>
  </si>
  <si>
    <t>Unhedged Annual profit</t>
  </si>
  <si>
    <t>Profit /loss on forward contract</t>
  </si>
  <si>
    <t xml:space="preserve">Hedged annual profits are </t>
  </si>
  <si>
    <r>
      <t>Because (</t>
    </r>
    <r>
      <rPr>
        <u/>
        <sz val="11"/>
        <color rgb="FF333333"/>
        <rFont val="Verdana"/>
        <family val="2"/>
      </rPr>
      <t>both parties have)</t>
    </r>
    <r>
      <rPr>
        <sz val="11"/>
        <color rgb="FF333333"/>
        <rFont val="Verdana"/>
        <family val="2"/>
      </rPr>
      <t xml:space="preserve"> to post margin when they enter into a future contract and because they mark to market (</t>
    </r>
    <r>
      <rPr>
        <u/>
        <sz val="11"/>
        <color rgb="FF333333"/>
        <rFont val="Verdana"/>
        <family val="2"/>
      </rPr>
      <t>on the delivery date</t>
    </r>
    <r>
      <rPr>
        <sz val="11"/>
        <color rgb="FF333333"/>
        <rFont val="Verdana"/>
        <family val="2"/>
      </rPr>
      <t>), we are (</t>
    </r>
    <r>
      <rPr>
        <u/>
        <sz val="11"/>
        <color rgb="FF333333"/>
        <rFont val="Verdana"/>
        <family val="2"/>
      </rPr>
      <t>assured</t>
    </r>
    <r>
      <rPr>
        <sz val="11"/>
        <color rgb="FF333333"/>
        <rFont val="Verdana"/>
        <family val="2"/>
      </rPr>
      <t>) the party and the counterparty to the contract have already posted the gain or loss to the other and the risk of default (</t>
    </r>
    <r>
      <rPr>
        <u/>
        <sz val="11"/>
        <color rgb="FF333333"/>
        <rFont val="Verdana"/>
        <family val="2"/>
      </rPr>
      <t>is thereby negated)</t>
    </r>
    <r>
      <rPr>
        <sz val="11"/>
        <color rgb="FF333333"/>
        <rFont val="Verdana"/>
        <family val="2"/>
      </rPr>
      <t>.</t>
    </r>
  </si>
  <si>
    <t>Answer to Q4</t>
  </si>
  <si>
    <t>Answer To Q3</t>
  </si>
  <si>
    <t>Answer To Q1</t>
  </si>
  <si>
    <t>Answer To Q2</t>
  </si>
</sst>
</file>

<file path=xl/styles.xml><?xml version="1.0" encoding="utf-8"?>
<styleSheet xmlns="http://schemas.openxmlformats.org/spreadsheetml/2006/main">
  <numFmts count="1">
    <numFmt numFmtId="168" formatCode="[$$-409]#,##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33333"/>
      <name val="Verdana"/>
      <family val="2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333333"/>
      <name val="Verdana"/>
      <family val="2"/>
    </font>
    <font>
      <u/>
      <sz val="11"/>
      <color rgb="FF333333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E2E2E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Alignment="1"/>
    <xf numFmtId="168" fontId="0" fillId="0" borderId="0" xfId="0" applyNumberFormat="1"/>
    <xf numFmtId="0" fontId="2" fillId="0" borderId="0" xfId="0" applyFont="1" applyAlignment="1"/>
    <xf numFmtId="168" fontId="1" fillId="0" borderId="0" xfId="0" applyNumberFormat="1" applyFont="1"/>
    <xf numFmtId="0" fontId="0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5" fillId="0" borderId="2" xfId="0" applyFont="1" applyBorder="1" applyAlignment="1">
      <alignment wrapText="1"/>
    </xf>
    <xf numFmtId="168" fontId="0" fillId="0" borderId="2" xfId="0" applyNumberFormat="1" applyBorder="1"/>
    <xf numFmtId="168" fontId="1" fillId="0" borderId="2" xfId="0" applyNumberFormat="1" applyFont="1" applyBorder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66"/>
  <sheetViews>
    <sheetView tabSelected="1" workbookViewId="0">
      <selection activeCell="D26" sqref="D26"/>
    </sheetView>
  </sheetViews>
  <sheetFormatPr defaultRowHeight="15"/>
  <cols>
    <col min="2" max="2" width="12.5703125" customWidth="1"/>
    <col min="3" max="3" width="13.28515625" customWidth="1"/>
    <col min="4" max="4" width="12.7109375" customWidth="1"/>
    <col min="5" max="5" width="11.140625" bestFit="1" customWidth="1"/>
    <col min="6" max="6" width="16.42578125" customWidth="1"/>
    <col min="7" max="7" width="11.140625" bestFit="1" customWidth="1"/>
  </cols>
  <sheetData>
    <row r="2" spans="1:7">
      <c r="A2" s="1"/>
    </row>
    <row r="3" spans="1:7">
      <c r="A3" s="1" t="s">
        <v>36</v>
      </c>
    </row>
    <row r="4" spans="1:7">
      <c r="A4" s="1"/>
      <c r="B4" s="1" t="s">
        <v>1</v>
      </c>
      <c r="C4" s="1" t="s">
        <v>2</v>
      </c>
    </row>
    <row r="6" spans="1:7">
      <c r="A6" s="4" t="s">
        <v>14</v>
      </c>
    </row>
    <row r="7" spans="1:7">
      <c r="A7" s="4"/>
    </row>
    <row r="8" spans="1:7">
      <c r="B8" s="5"/>
      <c r="C8" s="5"/>
      <c r="D8" s="3"/>
    </row>
    <row r="9" spans="1:7">
      <c r="A9" s="5" t="s">
        <v>8</v>
      </c>
      <c r="C9" s="2"/>
      <c r="D9" s="2"/>
      <c r="E9" s="10" t="s">
        <v>9</v>
      </c>
      <c r="F9" s="10"/>
      <c r="G9" s="10"/>
    </row>
    <row r="10" spans="1:7">
      <c r="A10" t="s">
        <v>4</v>
      </c>
      <c r="B10" s="8">
        <f>40-70</f>
        <v>-30</v>
      </c>
      <c r="C10" t="s">
        <v>3</v>
      </c>
    </row>
    <row r="11" spans="1:7">
      <c r="A11" t="s">
        <v>5</v>
      </c>
      <c r="B11" s="8">
        <f>65-70</f>
        <v>-5</v>
      </c>
      <c r="C11" t="s">
        <v>3</v>
      </c>
    </row>
    <row r="12" spans="1:7">
      <c r="A12" t="s">
        <v>10</v>
      </c>
      <c r="B12" s="8">
        <f>70-70</f>
        <v>0</v>
      </c>
      <c r="C12" t="s">
        <v>6</v>
      </c>
    </row>
    <row r="13" spans="1:7">
      <c r="A13" t="s">
        <v>11</v>
      </c>
      <c r="B13" s="8">
        <f>75-70</f>
        <v>5</v>
      </c>
      <c r="C13" t="s">
        <v>7</v>
      </c>
    </row>
    <row r="14" spans="1:7">
      <c r="A14" t="s">
        <v>12</v>
      </c>
      <c r="B14" s="8">
        <f>90-70</f>
        <v>20</v>
      </c>
      <c r="C14" t="s">
        <v>7</v>
      </c>
    </row>
    <row r="16" spans="1:7">
      <c r="A16" s="1" t="s">
        <v>37</v>
      </c>
    </row>
    <row r="17" spans="1:7">
      <c r="A17" s="1"/>
      <c r="B17" s="1" t="s">
        <v>0</v>
      </c>
      <c r="C17" s="1" t="s">
        <v>13</v>
      </c>
    </row>
    <row r="19" spans="1:7">
      <c r="A19" s="4" t="s">
        <v>15</v>
      </c>
    </row>
    <row r="21" spans="1:7">
      <c r="A21" s="5" t="s">
        <v>16</v>
      </c>
      <c r="C21" s="2"/>
      <c r="D21" s="2"/>
      <c r="E21" s="10" t="s">
        <v>17</v>
      </c>
      <c r="F21" s="10"/>
      <c r="G21" s="10"/>
    </row>
    <row r="23" spans="1:7">
      <c r="A23" t="s">
        <v>4</v>
      </c>
      <c r="B23" s="8">
        <f>50-20</f>
        <v>30</v>
      </c>
      <c r="C23" t="s">
        <v>7</v>
      </c>
    </row>
    <row r="24" spans="1:7">
      <c r="A24" t="s">
        <v>5</v>
      </c>
      <c r="B24" s="8">
        <f>50-45</f>
        <v>5</v>
      </c>
      <c r="C24" t="s">
        <v>7</v>
      </c>
    </row>
    <row r="25" spans="1:7">
      <c r="A25" t="s">
        <v>10</v>
      </c>
      <c r="B25" s="8">
        <f>50-50</f>
        <v>0</v>
      </c>
      <c r="C25" t="s">
        <v>6</v>
      </c>
    </row>
    <row r="26" spans="1:7">
      <c r="A26" t="s">
        <v>11</v>
      </c>
      <c r="B26" s="8">
        <f>50-55</f>
        <v>-5</v>
      </c>
      <c r="C26" t="s">
        <v>18</v>
      </c>
    </row>
    <row r="27" spans="1:7">
      <c r="A27" t="s">
        <v>12</v>
      </c>
      <c r="B27" s="8">
        <f>50-75</f>
        <v>-25</v>
      </c>
      <c r="C27" t="s">
        <v>3</v>
      </c>
    </row>
    <row r="29" spans="1:7">
      <c r="A29" s="1" t="s">
        <v>35</v>
      </c>
    </row>
    <row r="30" spans="1:7">
      <c r="A30" s="18" t="s">
        <v>19</v>
      </c>
      <c r="B30" s="18"/>
      <c r="C30" s="18"/>
      <c r="D30" s="18"/>
      <c r="E30" s="18"/>
      <c r="F30" s="18"/>
      <c r="G30" s="18"/>
    </row>
    <row r="32" spans="1:7" ht="45">
      <c r="B32" s="11" t="s">
        <v>20</v>
      </c>
      <c r="C32" s="11" t="s">
        <v>21</v>
      </c>
    </row>
    <row r="34" spans="1:14">
      <c r="B34" s="6">
        <v>120</v>
      </c>
      <c r="C34" s="6">
        <f>190-B34</f>
        <v>70</v>
      </c>
    </row>
    <row r="35" spans="1:14">
      <c r="B35" s="6">
        <v>125</v>
      </c>
      <c r="C35" s="6">
        <f>190-B35</f>
        <v>65</v>
      </c>
    </row>
    <row r="36" spans="1:14">
      <c r="B36" s="6">
        <v>130</v>
      </c>
      <c r="C36" s="6">
        <f>190-B36</f>
        <v>60</v>
      </c>
    </row>
    <row r="37" spans="1:14">
      <c r="B37" s="6">
        <v>140</v>
      </c>
      <c r="C37" s="6">
        <f>190-B37</f>
        <v>50</v>
      </c>
    </row>
    <row r="38" spans="1:14">
      <c r="B38" s="6">
        <v>145</v>
      </c>
      <c r="C38" s="6">
        <f>190-B38</f>
        <v>45</v>
      </c>
    </row>
    <row r="39" spans="1:14">
      <c r="B39" s="6">
        <v>150</v>
      </c>
      <c r="C39" s="6">
        <f>190-B39</f>
        <v>40</v>
      </c>
    </row>
    <row r="40" spans="1:14">
      <c r="B40" s="6">
        <v>155</v>
      </c>
      <c r="C40" s="6">
        <f>190-B40</f>
        <v>35</v>
      </c>
    </row>
    <row r="41" spans="1:14">
      <c r="B41" s="6">
        <v>160</v>
      </c>
      <c r="C41" s="6">
        <f>190-B41</f>
        <v>30</v>
      </c>
    </row>
    <row r="44" spans="1:14">
      <c r="B44" s="7" t="s">
        <v>22</v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1:14">
      <c r="B45" s="4" t="s">
        <v>23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>
      <c r="B46" s="4" t="s">
        <v>24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ht="54.75" customHeight="1">
      <c r="A48" s="12" t="s">
        <v>20</v>
      </c>
      <c r="B48" s="12" t="s">
        <v>26</v>
      </c>
      <c r="C48" s="12" t="s">
        <v>28</v>
      </c>
      <c r="D48" s="12" t="s">
        <v>29</v>
      </c>
      <c r="E48" s="12" t="s">
        <v>30</v>
      </c>
      <c r="F48" s="12" t="s">
        <v>31</v>
      </c>
      <c r="G48" s="12" t="s">
        <v>25</v>
      </c>
      <c r="I48" s="5"/>
      <c r="J48" s="5"/>
      <c r="K48" s="5"/>
      <c r="L48" s="5"/>
      <c r="M48" s="5"/>
      <c r="N48" s="5"/>
    </row>
    <row r="49" spans="1:14">
      <c r="A49" s="13">
        <v>120</v>
      </c>
      <c r="B49" s="13">
        <f>A49*1000000</f>
        <v>120000000</v>
      </c>
      <c r="C49" s="13">
        <f>190*1000000</f>
        <v>190000000</v>
      </c>
      <c r="D49" s="13">
        <f>25*1000000</f>
        <v>25000000</v>
      </c>
      <c r="E49" s="13">
        <f>C49-D49-B49</f>
        <v>45000000</v>
      </c>
      <c r="F49" s="14">
        <f t="shared" ref="F49:F56" si="0">(A49-140)*1000000</f>
        <v>-20000000</v>
      </c>
      <c r="G49" s="14">
        <f>E49+F49</f>
        <v>25000000</v>
      </c>
    </row>
    <row r="50" spans="1:14">
      <c r="A50" s="13">
        <v>125</v>
      </c>
      <c r="B50" s="13">
        <f t="shared" ref="B50:B56" si="1">A50*1000000</f>
        <v>125000000</v>
      </c>
      <c r="C50" s="13">
        <f t="shared" ref="C50:C56" si="2">190*1000000</f>
        <v>190000000</v>
      </c>
      <c r="D50" s="13">
        <f t="shared" ref="D50:D56" si="3">25*1000000</f>
        <v>25000000</v>
      </c>
      <c r="E50" s="13">
        <f t="shared" ref="E50:E56" si="4">C50-D50-B50</f>
        <v>40000000</v>
      </c>
      <c r="F50" s="14">
        <f t="shared" si="0"/>
        <v>-15000000</v>
      </c>
      <c r="G50" s="14">
        <f t="shared" ref="G50:G56" si="5">E50+F50</f>
        <v>25000000</v>
      </c>
    </row>
    <row r="51" spans="1:14">
      <c r="A51" s="13">
        <v>130</v>
      </c>
      <c r="B51" s="13">
        <f t="shared" si="1"/>
        <v>130000000</v>
      </c>
      <c r="C51" s="13">
        <f t="shared" si="2"/>
        <v>190000000</v>
      </c>
      <c r="D51" s="13">
        <f t="shared" si="3"/>
        <v>25000000</v>
      </c>
      <c r="E51" s="13">
        <f t="shared" si="4"/>
        <v>35000000</v>
      </c>
      <c r="F51" s="14">
        <f t="shared" si="0"/>
        <v>-10000000</v>
      </c>
      <c r="G51" s="14">
        <f t="shared" si="5"/>
        <v>25000000</v>
      </c>
    </row>
    <row r="52" spans="1:14">
      <c r="A52" s="13">
        <v>140</v>
      </c>
      <c r="B52" s="13">
        <f t="shared" si="1"/>
        <v>140000000</v>
      </c>
      <c r="C52" s="13">
        <f t="shared" si="2"/>
        <v>190000000</v>
      </c>
      <c r="D52" s="13">
        <f t="shared" si="3"/>
        <v>25000000</v>
      </c>
      <c r="E52" s="13">
        <f t="shared" si="4"/>
        <v>25000000</v>
      </c>
      <c r="F52" s="14">
        <f t="shared" si="0"/>
        <v>0</v>
      </c>
      <c r="G52" s="14">
        <f t="shared" si="5"/>
        <v>25000000</v>
      </c>
    </row>
    <row r="53" spans="1:14">
      <c r="A53" s="13">
        <v>145</v>
      </c>
      <c r="B53" s="13">
        <f t="shared" si="1"/>
        <v>145000000</v>
      </c>
      <c r="C53" s="13">
        <f t="shared" si="2"/>
        <v>190000000</v>
      </c>
      <c r="D53" s="13">
        <f t="shared" si="3"/>
        <v>25000000</v>
      </c>
      <c r="E53" s="13">
        <f t="shared" si="4"/>
        <v>20000000</v>
      </c>
      <c r="F53" s="14">
        <f t="shared" si="0"/>
        <v>5000000</v>
      </c>
      <c r="G53" s="14">
        <f t="shared" si="5"/>
        <v>25000000</v>
      </c>
    </row>
    <row r="54" spans="1:14">
      <c r="A54" s="13">
        <v>150</v>
      </c>
      <c r="B54" s="13">
        <f t="shared" si="1"/>
        <v>150000000</v>
      </c>
      <c r="C54" s="13">
        <f t="shared" si="2"/>
        <v>190000000</v>
      </c>
      <c r="D54" s="13">
        <f t="shared" si="3"/>
        <v>25000000</v>
      </c>
      <c r="E54" s="13">
        <f t="shared" si="4"/>
        <v>15000000</v>
      </c>
      <c r="F54" s="14">
        <f t="shared" si="0"/>
        <v>10000000</v>
      </c>
      <c r="G54" s="14">
        <f t="shared" si="5"/>
        <v>25000000</v>
      </c>
    </row>
    <row r="55" spans="1:14">
      <c r="A55" s="13">
        <v>155</v>
      </c>
      <c r="B55" s="13">
        <f t="shared" si="1"/>
        <v>155000000</v>
      </c>
      <c r="C55" s="13">
        <f t="shared" si="2"/>
        <v>190000000</v>
      </c>
      <c r="D55" s="13">
        <f t="shared" si="3"/>
        <v>25000000</v>
      </c>
      <c r="E55" s="13">
        <f t="shared" si="4"/>
        <v>10000000</v>
      </c>
      <c r="F55" s="14">
        <f t="shared" si="0"/>
        <v>15000000</v>
      </c>
      <c r="G55" s="14">
        <f t="shared" si="5"/>
        <v>25000000</v>
      </c>
    </row>
    <row r="56" spans="1:14">
      <c r="A56" s="13">
        <v>160</v>
      </c>
      <c r="B56" s="13">
        <f t="shared" si="1"/>
        <v>160000000</v>
      </c>
      <c r="C56" s="13">
        <f t="shared" si="2"/>
        <v>190000000</v>
      </c>
      <c r="D56" s="13">
        <f t="shared" si="3"/>
        <v>25000000</v>
      </c>
      <c r="E56" s="13">
        <f t="shared" si="4"/>
        <v>5000000</v>
      </c>
      <c r="F56" s="14">
        <f t="shared" si="0"/>
        <v>20000000</v>
      </c>
      <c r="G56" s="14">
        <f t="shared" si="5"/>
        <v>25000000</v>
      </c>
    </row>
    <row r="59" spans="1:14" s="9" customFormat="1">
      <c r="A59" t="s">
        <v>32</v>
      </c>
      <c r="D59" s="8">
        <f>G49</f>
        <v>25000000</v>
      </c>
    </row>
    <row r="60" spans="1:14">
      <c r="A60" t="s">
        <v>27</v>
      </c>
    </row>
    <row r="62" spans="1:14">
      <c r="A62" s="1" t="s">
        <v>34</v>
      </c>
    </row>
    <row r="63" spans="1:14" ht="15" customHeight="1">
      <c r="A63" s="15" t="s">
        <v>33</v>
      </c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6"/>
    </row>
    <row r="64" spans="1:14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6"/>
    </row>
    <row r="65" spans="1:14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6"/>
    </row>
    <row r="66" spans="1:14" ht="15.75" thickBot="1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</row>
  </sheetData>
  <mergeCells count="4">
    <mergeCell ref="E9:G9"/>
    <mergeCell ref="E21:G21"/>
    <mergeCell ref="A63:M65"/>
    <mergeCell ref="A30:G30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forward contract 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Yugam</dc:creator>
  <cp:lastModifiedBy>Yugam</cp:lastModifiedBy>
  <dcterms:created xsi:type="dcterms:W3CDTF">2012-08-07T07:37:36Z</dcterms:created>
  <dcterms:modified xsi:type="dcterms:W3CDTF">2012-08-09T06:56:30Z</dcterms:modified>
</cp:coreProperties>
</file>